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city-profile\profiles\lambe1t\Downloads\"/>
    </mc:Choice>
  </mc:AlternateContent>
  <xr:revisionPtr revIDLastSave="0" documentId="13_ncr:1_{57747A85-3804-4F93-92D9-2EF9FA92CE31}" xr6:coauthVersionLast="47" xr6:coauthVersionMax="47" xr10:uidLastSave="{00000000-0000-0000-0000-000000000000}"/>
  <bookViews>
    <workbookView xWindow="31755" yWindow="1335" windowWidth="21915" windowHeight="13170" xr2:uid="{00000000-000D-0000-FFFF-FFFF00000000}"/>
  </bookViews>
  <sheets>
    <sheet name="for Publication" sheetId="1" r:id="rId1"/>
    <sheet name="Data" sheetId="2" state="hidden" r:id="rId2"/>
  </sheets>
  <definedNames>
    <definedName name="_xlnm._FilterDatabase" localSheetId="1" hidden="1">Data!$A$34:$H$34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1" l="1"/>
  <c r="C41" i="1" l="1"/>
  <c r="I17" i="1"/>
  <c r="F17" i="1"/>
  <c r="F58" i="2"/>
  <c r="C17" i="1"/>
  <c r="B56" i="2"/>
  <c r="B32" i="2"/>
  <c r="F56" i="2"/>
  <c r="G56" i="2"/>
  <c r="H56" i="2"/>
  <c r="F32" i="2"/>
  <c r="G32" i="2"/>
  <c r="H32" i="2"/>
  <c r="D31" i="2"/>
  <c r="E31" i="2"/>
  <c r="G31" i="2"/>
  <c r="H31" i="2"/>
  <c r="D53" i="2"/>
  <c r="E53" i="2"/>
  <c r="G53" i="2"/>
  <c r="H53" i="2"/>
  <c r="D54" i="2"/>
  <c r="E54" i="2"/>
  <c r="G54" i="2"/>
  <c r="H54" i="2"/>
  <c r="D55" i="2"/>
  <c r="E55" i="2"/>
  <c r="G55" i="2"/>
  <c r="H55" i="2"/>
  <c r="H30" i="2"/>
  <c r="H29" i="2"/>
  <c r="D30" i="2"/>
  <c r="E30" i="2"/>
  <c r="G30" i="2"/>
  <c r="D29" i="2"/>
  <c r="E29" i="2"/>
  <c r="G29" i="2"/>
  <c r="B5" i="2"/>
  <c r="D50" i="2"/>
  <c r="E50" i="2"/>
  <c r="G50" i="2"/>
  <c r="H50" i="2"/>
  <c r="D37" i="2"/>
  <c r="E37" i="2"/>
  <c r="G37" i="2"/>
  <c r="H37" i="2"/>
  <c r="D46" i="2"/>
  <c r="E46" i="2"/>
  <c r="G46" i="2"/>
  <c r="H46" i="2"/>
  <c r="D41" i="2"/>
  <c r="E41" i="2"/>
  <c r="G41" i="2"/>
  <c r="H41" i="2"/>
  <c r="D38" i="2"/>
  <c r="E38" i="2"/>
  <c r="G38" i="2"/>
  <c r="H38" i="2"/>
  <c r="D47" i="2"/>
  <c r="E47" i="2"/>
  <c r="G47" i="2"/>
  <c r="H47" i="2"/>
  <c r="D51" i="2"/>
  <c r="E51" i="2"/>
  <c r="G51" i="2"/>
  <c r="H51" i="2"/>
  <c r="D48" i="2"/>
  <c r="E48" i="2"/>
  <c r="G48" i="2"/>
  <c r="H48" i="2"/>
  <c r="D42" i="2"/>
  <c r="E42" i="2"/>
  <c r="G42" i="2"/>
  <c r="H42" i="2"/>
  <c r="D43" i="2"/>
  <c r="E43" i="2"/>
  <c r="G43" i="2"/>
  <c r="H43" i="2"/>
  <c r="D36" i="2"/>
  <c r="E36" i="2"/>
  <c r="G36" i="2"/>
  <c r="H36" i="2"/>
  <c r="D52" i="2"/>
  <c r="E52" i="2"/>
  <c r="G52" i="2"/>
  <c r="H52" i="2"/>
  <c r="D45" i="2"/>
  <c r="E45" i="2"/>
  <c r="G45" i="2"/>
  <c r="H45" i="2"/>
  <c r="D40" i="2"/>
  <c r="E40" i="2"/>
  <c r="G40" i="2"/>
  <c r="H40" i="2"/>
  <c r="D39" i="2"/>
  <c r="E39" i="2"/>
  <c r="G39" i="2"/>
  <c r="H39" i="2"/>
  <c r="D35" i="2"/>
  <c r="E35" i="2"/>
  <c r="G35" i="2"/>
  <c r="H35" i="2"/>
  <c r="D49" i="2"/>
  <c r="E49" i="2"/>
  <c r="G49" i="2"/>
  <c r="H49" i="2"/>
  <c r="D44" i="2"/>
  <c r="E44" i="2"/>
  <c r="G44" i="2"/>
  <c r="H44" i="2"/>
  <c r="D18" i="2"/>
  <c r="E18" i="2"/>
  <c r="G18" i="2"/>
  <c r="H18" i="2"/>
  <c r="D25" i="2"/>
  <c r="E25" i="2"/>
  <c r="G25" i="2"/>
  <c r="H25" i="2"/>
  <c r="D11" i="2"/>
  <c r="E11" i="2"/>
  <c r="G11" i="2"/>
  <c r="H11" i="2"/>
  <c r="D19" i="2"/>
  <c r="E19" i="2"/>
  <c r="G19" i="2"/>
  <c r="H19" i="2"/>
  <c r="D12" i="2"/>
  <c r="E12" i="2"/>
  <c r="G12" i="2"/>
  <c r="H12" i="2"/>
  <c r="D28" i="2"/>
  <c r="E28" i="2"/>
  <c r="G28" i="2"/>
  <c r="H28" i="2"/>
  <c r="D21" i="2"/>
  <c r="E21" i="2"/>
  <c r="G21" i="2"/>
  <c r="H21" i="2"/>
  <c r="D16" i="2"/>
  <c r="E16" i="2"/>
  <c r="G16" i="2"/>
  <c r="H16" i="2"/>
  <c r="D15" i="2"/>
  <c r="E15" i="2"/>
  <c r="G15" i="2"/>
  <c r="H15" i="2"/>
  <c r="D24" i="2"/>
  <c r="E24" i="2"/>
  <c r="G24" i="2"/>
  <c r="H24" i="2"/>
  <c r="D27" i="2"/>
  <c r="E27" i="2"/>
  <c r="G27" i="2"/>
  <c r="H27" i="2"/>
  <c r="D23" i="2"/>
  <c r="E23" i="2"/>
  <c r="G23" i="2"/>
  <c r="H23" i="2"/>
  <c r="D14" i="2"/>
  <c r="E14" i="2"/>
  <c r="G14" i="2"/>
  <c r="H14" i="2"/>
  <c r="D17" i="2"/>
  <c r="E17" i="2"/>
  <c r="G17" i="2"/>
  <c r="H17" i="2"/>
  <c r="D13" i="2"/>
  <c r="E13" i="2"/>
  <c r="G13" i="2"/>
  <c r="H13" i="2"/>
  <c r="D22" i="2"/>
  <c r="E22" i="2"/>
  <c r="G22" i="2"/>
  <c r="H22" i="2"/>
  <c r="D26" i="2"/>
  <c r="E26" i="2"/>
  <c r="G26" i="2"/>
  <c r="H26" i="2"/>
  <c r="D20" i="2"/>
  <c r="E20" i="2"/>
  <c r="G20" i="2"/>
  <c r="H20" i="2"/>
</calcChain>
</file>

<file path=xl/sharedStrings.xml><?xml version="1.0" encoding="utf-8"?>
<sst xmlns="http://schemas.openxmlformats.org/spreadsheetml/2006/main" count="143" uniqueCount="65">
  <si>
    <t>Number of of Employees</t>
  </si>
  <si>
    <t>1-50%</t>
  </si>
  <si>
    <t>51-99%</t>
  </si>
  <si>
    <t>Percentage  of Time</t>
  </si>
  <si>
    <t>Percentage of time spent on facility time</t>
  </si>
  <si>
    <t>Total pay bill</t>
  </si>
  <si>
    <t>Total cost of facility time</t>
  </si>
  <si>
    <t>Paid Trade Union Activities</t>
  </si>
  <si>
    <t>Liz Brennan</t>
  </si>
  <si>
    <t>FTE</t>
  </si>
  <si>
    <t xml:space="preserve">Total costs </t>
  </si>
  <si>
    <t>Tracy Chadbolt</t>
  </si>
  <si>
    <t>Chris Jones</t>
  </si>
  <si>
    <t>Maureen Tsentides</t>
  </si>
  <si>
    <t>Total Pay Bill GRF &amp; HR</t>
  </si>
  <si>
    <t xml:space="preserve">Head count </t>
  </si>
  <si>
    <t>John Parrott</t>
  </si>
  <si>
    <t>Hannah Walker</t>
  </si>
  <si>
    <t>Michael Stares</t>
  </si>
  <si>
    <t>Tulat Raja</t>
  </si>
  <si>
    <t>Stacey Davies</t>
  </si>
  <si>
    <t>Salaries</t>
  </si>
  <si>
    <t>Kevin Roberts</t>
  </si>
  <si>
    <t>Chris Catton</t>
  </si>
  <si>
    <t>John Moffett</t>
  </si>
  <si>
    <t>James Maberley</t>
  </si>
  <si>
    <t>Alan Rule</t>
  </si>
  <si>
    <t>Stuart Woolf</t>
  </si>
  <si>
    <t xml:space="preserve">Costs </t>
  </si>
  <si>
    <t>on costs (assumed 27%)</t>
  </si>
  <si>
    <t>Hourly Rate + on costs</t>
  </si>
  <si>
    <t xml:space="preserve">Malcom Macdonald </t>
  </si>
  <si>
    <t>Wendy Chalkley</t>
  </si>
  <si>
    <t>Union Officials - Facilities time</t>
  </si>
  <si>
    <t>Union Officials - Activities time (paid)</t>
  </si>
  <si>
    <t>Percentage of total pay bill spent on facility time</t>
  </si>
  <si>
    <t>Time spent on trade union activities as a percentage of total paid facility time hours</t>
  </si>
  <si>
    <t>Relevant Union Officials</t>
  </si>
  <si>
    <t>Percentage of pay bill spent on facility time</t>
  </si>
  <si>
    <r>
      <t xml:space="preserve">Hours spend on full time </t>
    </r>
    <r>
      <rPr>
        <b/>
        <sz val="10"/>
        <rFont val="Arial"/>
        <family val="2"/>
      </rPr>
      <t>activities</t>
    </r>
    <r>
      <rPr>
        <sz val="10"/>
        <rFont val="Arial"/>
        <family val="2"/>
      </rPr>
      <t xml:space="preserve"> hours</t>
    </r>
  </si>
  <si>
    <r>
      <t xml:space="preserve">Hours spend on full time </t>
    </r>
    <r>
      <rPr>
        <b/>
        <sz val="10"/>
        <rFont val="Arial"/>
        <family val="2"/>
      </rPr>
      <t>facilties hours</t>
    </r>
  </si>
  <si>
    <t>National Insurance - Employers Contribution</t>
  </si>
  <si>
    <t>Pensions - Employers Contribution</t>
  </si>
  <si>
    <t>Katie Fairburn</t>
  </si>
  <si>
    <t>Notes</t>
  </si>
  <si>
    <t>Total FTE as at 31.03.2020</t>
  </si>
  <si>
    <t>Salary</t>
  </si>
  <si>
    <t>Full-time equivalent employee number</t>
  </si>
  <si>
    <t xml:space="preserve">Data as at 31.03.2021 </t>
  </si>
  <si>
    <t>Dean Feast</t>
  </si>
  <si>
    <t>Jamie Lambert</t>
  </si>
  <si>
    <t>Total number of employees who were union officials  during 2020/21</t>
  </si>
  <si>
    <t>Akua Obeng Frimpong</t>
  </si>
  <si>
    <t>Tracy Chabbolt</t>
  </si>
  <si>
    <t>figures from K wyhatt 17/06/2021</t>
  </si>
  <si>
    <t>Public sector Facility Time Publication 2020/21</t>
  </si>
  <si>
    <t>Public sector Facility Time Publication 2021/22</t>
  </si>
  <si>
    <t>Public sector Facility Time Publication 2022/23</t>
  </si>
  <si>
    <t>Public sector Facility Time Publication 2023/24</t>
  </si>
  <si>
    <t>Total number of employees who were union officials  during 2021/22</t>
  </si>
  <si>
    <t>Total number of employees who were union officials  during 2022/23</t>
  </si>
  <si>
    <t>Total number of employees who were union officials  during 2023/24</t>
  </si>
  <si>
    <t>Public sector Facility Time Publication 2024/25</t>
  </si>
  <si>
    <t>Total number of employees who were union officials  during 2024/25</t>
  </si>
  <si>
    <t>12,97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</si>
</sst>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_(* #,##0.00_);_(* \(#,##0.00\);_(* &quot;-&quot;??_);_(@_)"/>
  </numFmts>
  <fonts count="11" x14ac:knownFonts="1">
    <font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color rgb="FF006100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B050"/>
      <name val="Arial"/>
      <family val="2"/>
    </font>
    <font>
      <sz val="11"/>
      <color theme="1"/>
      <name val="Calibri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2" borderId="0" applyNumberFormat="0" applyBorder="0" applyAlignment="0" applyProtection="0"/>
    <xf numFmtId="0" fontId="1" fillId="0" borderId="0"/>
  </cellStyleXfs>
  <cellXfs count="87">
    <xf numFmtId="0" fontId="0" fillId="0" borderId="0" xfId="0"/>
    <xf numFmtId="0" fontId="0" fillId="0" borderId="1" xfId="0" applyBorder="1"/>
    <xf numFmtId="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/>
    <xf numFmtId="0" fontId="5" fillId="0" borderId="0" xfId="0" applyFont="1"/>
    <xf numFmtId="0" fontId="0" fillId="0" borderId="2" xfId="0" applyBorder="1"/>
    <xf numFmtId="9" fontId="0" fillId="0" borderId="2" xfId="0" applyNumberFormat="1" applyBorder="1" applyAlignment="1">
      <alignment horizontal="center"/>
    </xf>
    <xf numFmtId="1" fontId="1" fillId="0" borderId="0" xfId="3" applyNumberFormat="1"/>
    <xf numFmtId="0" fontId="1" fillId="0" borderId="0" xfId="3"/>
    <xf numFmtId="0" fontId="2" fillId="0" borderId="0" xfId="3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3" applyAlignment="1">
      <alignment wrapText="1"/>
    </xf>
    <xf numFmtId="0" fontId="1" fillId="0" borderId="0" xfId="3" applyAlignment="1">
      <alignment horizontal="center" wrapText="1"/>
    </xf>
    <xf numFmtId="0" fontId="0" fillId="0" borderId="1" xfId="0" applyBorder="1" applyAlignment="1">
      <alignment horizontal="center"/>
    </xf>
    <xf numFmtId="8" fontId="1" fillId="0" borderId="0" xfId="3" applyNumberFormat="1"/>
    <xf numFmtId="2" fontId="1" fillId="0" borderId="0" xfId="3" applyNumberFormat="1"/>
    <xf numFmtId="10" fontId="0" fillId="0" borderId="0" xfId="0" applyNumberFormat="1"/>
    <xf numFmtId="0" fontId="7" fillId="0" borderId="0" xfId="0" applyFont="1"/>
    <xf numFmtId="0" fontId="3" fillId="0" borderId="0" xfId="0" applyFont="1"/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1" fillId="3" borderId="0" xfId="3" applyFill="1"/>
    <xf numFmtId="1" fontId="1" fillId="3" borderId="0" xfId="3" applyNumberFormat="1" applyFill="1"/>
    <xf numFmtId="4" fontId="8" fillId="0" borderId="0" xfId="0" applyNumberFormat="1" applyFont="1"/>
    <xf numFmtId="4" fontId="1" fillId="0" borderId="0" xfId="3" applyNumberFormat="1"/>
    <xf numFmtId="0" fontId="8" fillId="0" borderId="3" xfId="0" applyFont="1" applyBorder="1" applyAlignment="1">
      <alignment vertical="center"/>
    </xf>
    <xf numFmtId="0" fontId="9" fillId="0" borderId="0" xfId="3" applyFont="1"/>
    <xf numFmtId="0" fontId="6" fillId="0" borderId="0" xfId="0" applyFont="1"/>
    <xf numFmtId="10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vertical="top" wrapText="1"/>
    </xf>
    <xf numFmtId="6" fontId="0" fillId="0" borderId="1" xfId="0" applyNumberFormat="1" applyBorder="1" applyAlignment="1">
      <alignment horizontal="center"/>
    </xf>
    <xf numFmtId="0" fontId="4" fillId="2" borderId="0" xfId="2"/>
    <xf numFmtId="0" fontId="10" fillId="0" borderId="0" xfId="3" applyFont="1"/>
    <xf numFmtId="1" fontId="10" fillId="0" borderId="0" xfId="3" applyNumberFormat="1" applyFont="1"/>
    <xf numFmtId="8" fontId="10" fillId="0" borderId="0" xfId="3" applyNumberFormat="1" applyFont="1"/>
    <xf numFmtId="2" fontId="10" fillId="0" borderId="0" xfId="3" applyNumberFormat="1" applyFont="1"/>
    <xf numFmtId="8" fontId="2" fillId="0" borderId="0" xfId="3" applyNumberFormat="1" applyFont="1"/>
    <xf numFmtId="2" fontId="5" fillId="0" borderId="0" xfId="0" applyNumberFormat="1" applyFont="1"/>
    <xf numFmtId="8" fontId="5" fillId="0" borderId="0" xfId="0" applyNumberFormat="1" applyFont="1"/>
    <xf numFmtId="0" fontId="5" fillId="4" borderId="0" xfId="0" applyFont="1" applyFill="1"/>
    <xf numFmtId="0" fontId="0" fillId="4" borderId="0" xfId="0" applyFill="1"/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0" fillId="4" borderId="0" xfId="0" applyFill="1" applyAlignment="1">
      <alignment wrapText="1"/>
    </xf>
    <xf numFmtId="0" fontId="5" fillId="4" borderId="1" xfId="0" applyFont="1" applyFill="1" applyBorder="1"/>
    <xf numFmtId="9" fontId="0" fillId="4" borderId="1" xfId="0" applyNumberForma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9" fontId="0" fillId="4" borderId="2" xfId="0" applyNumberFormat="1" applyFill="1" applyBorder="1" applyAlignment="1">
      <alignment horizontal="center"/>
    </xf>
    <xf numFmtId="0" fontId="0" fillId="4" borderId="2" xfId="0" applyFill="1" applyBorder="1"/>
    <xf numFmtId="0" fontId="0" fillId="4" borderId="1" xfId="0" applyFill="1" applyBorder="1"/>
    <xf numFmtId="6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wrapText="1"/>
    </xf>
    <xf numFmtId="10" fontId="0" fillId="4" borderId="1" xfId="0" applyNumberForma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10" fontId="0" fillId="4" borderId="1" xfId="0" applyNumberFormat="1" applyFill="1" applyBorder="1" applyAlignment="1">
      <alignment horizontal="center" vertical="center"/>
    </xf>
    <xf numFmtId="0" fontId="5" fillId="3" borderId="0" xfId="0" applyFont="1" applyFill="1"/>
    <xf numFmtId="0" fontId="0" fillId="3" borderId="0" xfId="0" applyFill="1"/>
    <xf numFmtId="0" fontId="5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wrapText="1"/>
    </xf>
    <xf numFmtId="0" fontId="5" fillId="3" borderId="1" xfId="0" applyFont="1" applyFill="1" applyBorder="1"/>
    <xf numFmtId="9" fontId="0" fillId="3" borderId="1" xfId="0" applyNumberForma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9" fontId="0" fillId="3" borderId="2" xfId="0" applyNumberFormat="1" applyFill="1" applyBorder="1" applyAlignment="1">
      <alignment horizontal="center"/>
    </xf>
    <xf numFmtId="0" fontId="0" fillId="3" borderId="2" xfId="0" applyFill="1" applyBorder="1"/>
    <xf numFmtId="0" fontId="0" fillId="3" borderId="1" xfId="0" applyFill="1" applyBorder="1"/>
    <xf numFmtId="6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wrapText="1"/>
    </xf>
    <xf numFmtId="10" fontId="0" fillId="3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10" fontId="0" fillId="3" borderId="1" xfId="0" applyNumberForma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4" borderId="4" xfId="0" applyFont="1" applyFill="1" applyBorder="1" applyAlignment="1">
      <alignment horizontal="left"/>
    </xf>
    <xf numFmtId="0" fontId="5" fillId="4" borderId="0" xfId="0" applyFont="1" applyFill="1" applyAlignment="1">
      <alignment horizontal="left"/>
    </xf>
    <xf numFmtId="0" fontId="5" fillId="4" borderId="2" xfId="0" applyFont="1" applyFill="1" applyBorder="1" applyAlignment="1">
      <alignment horizontal="left"/>
    </xf>
  </cellXfs>
  <cellStyles count="4">
    <cellStyle name="Comma 2" xfId="1" xr:uid="{00000000-0005-0000-0000-000000000000}"/>
    <cellStyle name="Good" xfId="2" builtinId="26"/>
    <cellStyle name="Normal" xfId="0" builtinId="0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44"/>
  <sheetViews>
    <sheetView tabSelected="1" topLeftCell="A22" zoomScale="69" zoomScaleNormal="80" workbookViewId="0">
      <selection activeCell="H44" sqref="H44"/>
    </sheetView>
  </sheetViews>
  <sheetFormatPr defaultRowHeight="15" x14ac:dyDescent="0.25"/>
  <cols>
    <col min="2" max="2" width="21.81640625" customWidth="1"/>
    <col min="3" max="3" width="23.7265625" customWidth="1"/>
    <col min="5" max="5" width="25.7265625" customWidth="1"/>
    <col min="6" max="6" width="24.54296875" customWidth="1"/>
    <col min="7" max="7" width="7.54296875" customWidth="1"/>
    <col min="8" max="8" width="23.453125" customWidth="1"/>
    <col min="9" max="9" width="30.90625" customWidth="1"/>
  </cols>
  <sheetData>
    <row r="1" spans="2:9" ht="15.6" x14ac:dyDescent="0.3">
      <c r="B1" s="5" t="s">
        <v>55</v>
      </c>
      <c r="E1" s="5" t="s">
        <v>56</v>
      </c>
      <c r="H1" s="61" t="s">
        <v>57</v>
      </c>
      <c r="I1" s="62"/>
    </row>
    <row r="2" spans="2:9" ht="15.6" x14ac:dyDescent="0.3">
      <c r="B2" s="5"/>
      <c r="E2" s="5"/>
      <c r="H2" s="61"/>
      <c r="I2" s="62"/>
    </row>
    <row r="3" spans="2:9" ht="15.6" x14ac:dyDescent="0.3">
      <c r="B3" s="83" t="s">
        <v>37</v>
      </c>
      <c r="C3" s="83"/>
      <c r="E3" s="83" t="s">
        <v>37</v>
      </c>
      <c r="F3" s="83"/>
      <c r="H3" s="78" t="s">
        <v>37</v>
      </c>
      <c r="I3" s="78"/>
    </row>
    <row r="4" spans="2:9" ht="78.45" customHeight="1" x14ac:dyDescent="0.25">
      <c r="B4" s="12" t="s">
        <v>51</v>
      </c>
      <c r="C4" s="33" t="s">
        <v>47</v>
      </c>
      <c r="E4" s="12" t="s">
        <v>59</v>
      </c>
      <c r="F4" s="33" t="s">
        <v>47</v>
      </c>
      <c r="H4" s="63" t="s">
        <v>60</v>
      </c>
      <c r="I4" s="63" t="s">
        <v>47</v>
      </c>
    </row>
    <row r="5" spans="2:9" x14ac:dyDescent="0.25">
      <c r="B5" s="11">
        <v>21</v>
      </c>
      <c r="C5" s="16">
        <v>20.66</v>
      </c>
      <c r="E5" s="11">
        <v>19</v>
      </c>
      <c r="F5" s="16">
        <v>18.32</v>
      </c>
      <c r="H5" s="64">
        <v>15</v>
      </c>
      <c r="I5" s="65">
        <v>13.97</v>
      </c>
    </row>
    <row r="6" spans="2:9" x14ac:dyDescent="0.25">
      <c r="B6" s="13"/>
      <c r="E6" s="13"/>
      <c r="H6" s="66"/>
      <c r="I6" s="62"/>
    </row>
    <row r="7" spans="2:9" ht="15.6" x14ac:dyDescent="0.3">
      <c r="B7" s="81" t="s">
        <v>4</v>
      </c>
      <c r="C7" s="81"/>
      <c r="E7" s="81" t="s">
        <v>4</v>
      </c>
      <c r="F7" s="81"/>
      <c r="H7" s="79" t="s">
        <v>4</v>
      </c>
      <c r="I7" s="79"/>
    </row>
    <row r="8" spans="2:9" ht="15.6" x14ac:dyDescent="0.3">
      <c r="B8" s="4" t="s">
        <v>3</v>
      </c>
      <c r="C8" s="4" t="s">
        <v>0</v>
      </c>
      <c r="E8" s="4" t="s">
        <v>3</v>
      </c>
      <c r="F8" s="4" t="s">
        <v>0</v>
      </c>
      <c r="H8" s="67" t="s">
        <v>3</v>
      </c>
      <c r="I8" s="67" t="s">
        <v>0</v>
      </c>
    </row>
    <row r="9" spans="2:9" x14ac:dyDescent="0.25">
      <c r="B9" s="2">
        <v>0</v>
      </c>
      <c r="C9" s="16">
        <v>9</v>
      </c>
      <c r="E9" s="2">
        <v>0</v>
      </c>
      <c r="F9" s="16">
        <v>9</v>
      </c>
      <c r="H9" s="68">
        <v>0</v>
      </c>
      <c r="I9" s="65">
        <v>5</v>
      </c>
    </row>
    <row r="10" spans="2:9" x14ac:dyDescent="0.25">
      <c r="B10" s="3" t="s">
        <v>1</v>
      </c>
      <c r="C10" s="16">
        <v>11</v>
      </c>
      <c r="E10" s="3" t="s">
        <v>1</v>
      </c>
      <c r="F10" s="16">
        <v>9</v>
      </c>
      <c r="H10" s="69" t="s">
        <v>1</v>
      </c>
      <c r="I10" s="65">
        <v>9</v>
      </c>
    </row>
    <row r="11" spans="2:9" x14ac:dyDescent="0.25">
      <c r="B11" s="3" t="s">
        <v>2</v>
      </c>
      <c r="C11" s="16">
        <v>1</v>
      </c>
      <c r="E11" s="3" t="s">
        <v>2</v>
      </c>
      <c r="F11" s="16">
        <v>1</v>
      </c>
      <c r="H11" s="69" t="s">
        <v>2</v>
      </c>
      <c r="I11" s="65">
        <v>1</v>
      </c>
    </row>
    <row r="12" spans="2:9" x14ac:dyDescent="0.25">
      <c r="B12" s="2">
        <v>1</v>
      </c>
      <c r="C12" s="16">
        <v>0</v>
      </c>
      <c r="E12" s="2">
        <v>1</v>
      </c>
      <c r="F12" s="16">
        <v>0</v>
      </c>
      <c r="H12" s="68">
        <v>1</v>
      </c>
      <c r="I12" s="65">
        <v>0</v>
      </c>
    </row>
    <row r="13" spans="2:9" x14ac:dyDescent="0.25">
      <c r="B13" s="7"/>
      <c r="C13" s="6"/>
      <c r="E13" s="7"/>
      <c r="F13" s="6"/>
      <c r="H13" s="70"/>
      <c r="I13" s="71"/>
    </row>
    <row r="14" spans="2:9" ht="15.6" x14ac:dyDescent="0.3">
      <c r="B14" s="82" t="s">
        <v>38</v>
      </c>
      <c r="C14" s="82"/>
      <c r="E14" s="82" t="s">
        <v>38</v>
      </c>
      <c r="F14" s="82"/>
      <c r="H14" s="80" t="s">
        <v>38</v>
      </c>
      <c r="I14" s="80"/>
    </row>
    <row r="15" spans="2:9" x14ac:dyDescent="0.25">
      <c r="B15" s="1" t="s">
        <v>6</v>
      </c>
      <c r="C15" s="34">
        <v>81640</v>
      </c>
      <c r="E15" s="1" t="s">
        <v>6</v>
      </c>
      <c r="F15" s="34">
        <v>81664.55</v>
      </c>
      <c r="H15" s="72" t="s">
        <v>6</v>
      </c>
      <c r="I15" s="73">
        <v>77071</v>
      </c>
    </row>
    <row r="16" spans="2:9" x14ac:dyDescent="0.25">
      <c r="B16" s="1" t="s">
        <v>5</v>
      </c>
      <c r="C16" s="34">
        <v>31331608</v>
      </c>
      <c r="D16" s="19"/>
      <c r="E16" s="1" t="s">
        <v>5</v>
      </c>
      <c r="F16" s="34">
        <v>31651424</v>
      </c>
      <c r="H16" s="72" t="s">
        <v>5</v>
      </c>
      <c r="I16" s="73">
        <v>34372362</v>
      </c>
    </row>
    <row r="17" spans="2:9" ht="30" x14ac:dyDescent="0.25">
      <c r="B17" s="22" t="s">
        <v>35</v>
      </c>
      <c r="C17" s="31">
        <f>C15/C16</f>
        <v>2.6056753933599579E-3</v>
      </c>
      <c r="E17" s="22" t="s">
        <v>35</v>
      </c>
      <c r="F17" s="31">
        <f>F15/F16</f>
        <v>2.5801224614728237E-3</v>
      </c>
      <c r="H17" s="74" t="s">
        <v>35</v>
      </c>
      <c r="I17" s="75">
        <f>I15/I16</f>
        <v>2.2422375279301434E-3</v>
      </c>
    </row>
    <row r="18" spans="2:9" x14ac:dyDescent="0.25">
      <c r="H18" s="62"/>
      <c r="I18" s="62"/>
    </row>
    <row r="19" spans="2:9" ht="15.6" x14ac:dyDescent="0.3">
      <c r="B19" s="81" t="s">
        <v>7</v>
      </c>
      <c r="C19" s="81"/>
      <c r="E19" s="81" t="s">
        <v>7</v>
      </c>
      <c r="F19" s="81"/>
      <c r="H19" s="79" t="s">
        <v>7</v>
      </c>
      <c r="I19" s="79"/>
    </row>
    <row r="20" spans="2:9" ht="60" x14ac:dyDescent="0.25">
      <c r="B20" s="23" t="s">
        <v>36</v>
      </c>
      <c r="C20" s="32">
        <v>6.7900000000000002E-2</v>
      </c>
      <c r="E20" s="23" t="s">
        <v>36</v>
      </c>
      <c r="F20" s="32">
        <v>5.04E-2</v>
      </c>
      <c r="H20" s="76" t="s">
        <v>36</v>
      </c>
      <c r="I20" s="77">
        <v>7.5300000000000006E-2</v>
      </c>
    </row>
    <row r="24" spans="2:9" x14ac:dyDescent="0.25">
      <c r="E24" s="44"/>
      <c r="F24" s="44"/>
    </row>
    <row r="25" spans="2:9" ht="15.6" x14ac:dyDescent="0.3">
      <c r="B25" s="5" t="s">
        <v>58</v>
      </c>
      <c r="E25" s="43" t="s">
        <v>62</v>
      </c>
      <c r="F25" s="44"/>
    </row>
    <row r="26" spans="2:9" ht="15.6" x14ac:dyDescent="0.3">
      <c r="B26" s="5"/>
      <c r="E26" s="43"/>
      <c r="F26" s="44"/>
    </row>
    <row r="27" spans="2:9" ht="15.6" x14ac:dyDescent="0.3">
      <c r="B27" s="83" t="s">
        <v>37</v>
      </c>
      <c r="C27" s="83"/>
      <c r="E27" s="84" t="s">
        <v>37</v>
      </c>
      <c r="F27" s="84"/>
    </row>
    <row r="28" spans="2:9" ht="62.4" x14ac:dyDescent="0.25">
      <c r="B28" s="12" t="s">
        <v>61</v>
      </c>
      <c r="C28" s="33" t="s">
        <v>47</v>
      </c>
      <c r="E28" s="45" t="s">
        <v>63</v>
      </c>
      <c r="F28" s="46" t="s">
        <v>47</v>
      </c>
    </row>
    <row r="29" spans="2:9" x14ac:dyDescent="0.25">
      <c r="B29" s="11">
        <v>15</v>
      </c>
      <c r="C29" s="16">
        <v>13.97</v>
      </c>
      <c r="E29" s="47">
        <v>14</v>
      </c>
      <c r="F29" s="48" t="s">
        <v>64</v>
      </c>
    </row>
    <row r="30" spans="2:9" x14ac:dyDescent="0.25">
      <c r="B30" s="13"/>
      <c r="E30" s="49"/>
      <c r="F30" s="44"/>
    </row>
    <row r="31" spans="2:9" ht="15.6" x14ac:dyDescent="0.3">
      <c r="B31" s="81" t="s">
        <v>4</v>
      </c>
      <c r="C31" s="81"/>
      <c r="E31" s="85" t="s">
        <v>4</v>
      </c>
      <c r="F31" s="85"/>
    </row>
    <row r="32" spans="2:9" ht="15.6" x14ac:dyDescent="0.3">
      <c r="B32" s="4" t="s">
        <v>3</v>
      </c>
      <c r="C32" s="4" t="s">
        <v>0</v>
      </c>
      <c r="E32" s="50" t="s">
        <v>3</v>
      </c>
      <c r="F32" s="50" t="s">
        <v>0</v>
      </c>
    </row>
    <row r="33" spans="2:6" x14ac:dyDescent="0.25">
      <c r="B33" s="2">
        <v>0</v>
      </c>
      <c r="C33" s="16">
        <v>2</v>
      </c>
      <c r="E33" s="51">
        <v>0</v>
      </c>
      <c r="F33" s="48">
        <v>1</v>
      </c>
    </row>
    <row r="34" spans="2:6" x14ac:dyDescent="0.25">
      <c r="B34" s="3" t="s">
        <v>1</v>
      </c>
      <c r="C34" s="16">
        <v>11</v>
      </c>
      <c r="E34" s="52" t="s">
        <v>1</v>
      </c>
      <c r="F34" s="48">
        <v>11</v>
      </c>
    </row>
    <row r="35" spans="2:6" x14ac:dyDescent="0.25">
      <c r="B35" s="3" t="s">
        <v>2</v>
      </c>
      <c r="C35" s="16">
        <v>2</v>
      </c>
      <c r="E35" s="52" t="s">
        <v>2</v>
      </c>
      <c r="F35" s="48">
        <v>2</v>
      </c>
    </row>
    <row r="36" spans="2:6" x14ac:dyDescent="0.25">
      <c r="B36" s="2">
        <v>1</v>
      </c>
      <c r="C36" s="16">
        <v>0</v>
      </c>
      <c r="E36" s="51">
        <v>1</v>
      </c>
      <c r="F36" s="48">
        <v>0</v>
      </c>
    </row>
    <row r="37" spans="2:6" x14ac:dyDescent="0.25">
      <c r="B37" s="7"/>
      <c r="C37" s="6"/>
      <c r="E37" s="53"/>
      <c r="F37" s="54"/>
    </row>
    <row r="38" spans="2:6" ht="15.6" x14ac:dyDescent="0.3">
      <c r="B38" s="82" t="s">
        <v>38</v>
      </c>
      <c r="C38" s="82"/>
      <c r="E38" s="86" t="s">
        <v>38</v>
      </c>
      <c r="F38" s="86"/>
    </row>
    <row r="39" spans="2:6" x14ac:dyDescent="0.25">
      <c r="B39" s="1" t="s">
        <v>6</v>
      </c>
      <c r="C39" s="34">
        <v>79770</v>
      </c>
      <c r="E39" s="55" t="s">
        <v>6</v>
      </c>
      <c r="F39" s="56">
        <v>80320</v>
      </c>
    </row>
    <row r="40" spans="2:6" x14ac:dyDescent="0.25">
      <c r="B40" s="1" t="s">
        <v>5</v>
      </c>
      <c r="C40" s="34">
        <v>37251848</v>
      </c>
      <c r="E40" s="55" t="s">
        <v>5</v>
      </c>
      <c r="F40" s="56">
        <v>38747627</v>
      </c>
    </row>
    <row r="41" spans="2:6" ht="30" x14ac:dyDescent="0.25">
      <c r="B41" s="22" t="s">
        <v>35</v>
      </c>
      <c r="C41" s="31">
        <f>C39/C40</f>
        <v>2.1413702751068887E-3</v>
      </c>
      <c r="E41" s="57" t="s">
        <v>35</v>
      </c>
      <c r="F41" s="58">
        <f>F39/F40</f>
        <v>2.0729011353392041E-3</v>
      </c>
    </row>
    <row r="42" spans="2:6" x14ac:dyDescent="0.25">
      <c r="E42" s="44"/>
      <c r="F42" s="44"/>
    </row>
    <row r="43" spans="2:6" ht="15.6" x14ac:dyDescent="0.3">
      <c r="B43" s="81" t="s">
        <v>7</v>
      </c>
      <c r="C43" s="81"/>
      <c r="E43" s="85" t="s">
        <v>7</v>
      </c>
      <c r="F43" s="85"/>
    </row>
    <row r="44" spans="2:6" ht="60" x14ac:dyDescent="0.25">
      <c r="B44" s="23" t="s">
        <v>36</v>
      </c>
      <c r="C44" s="32">
        <v>6.93E-2</v>
      </c>
      <c r="E44" s="59" t="s">
        <v>36</v>
      </c>
      <c r="F44" s="60">
        <v>6.6799999999999998E-2</v>
      </c>
    </row>
  </sheetData>
  <mergeCells count="20">
    <mergeCell ref="E27:F27"/>
    <mergeCell ref="E31:F31"/>
    <mergeCell ref="E38:F38"/>
    <mergeCell ref="E43:F43"/>
    <mergeCell ref="B27:C27"/>
    <mergeCell ref="B31:C31"/>
    <mergeCell ref="B38:C38"/>
    <mergeCell ref="B43:C43"/>
    <mergeCell ref="H3:I3"/>
    <mergeCell ref="H7:I7"/>
    <mergeCell ref="H14:I14"/>
    <mergeCell ref="H19:I19"/>
    <mergeCell ref="B7:C7"/>
    <mergeCell ref="B14:C14"/>
    <mergeCell ref="B19:C19"/>
    <mergeCell ref="B3:C3"/>
    <mergeCell ref="E3:F3"/>
    <mergeCell ref="E7:F7"/>
    <mergeCell ref="E14:F14"/>
    <mergeCell ref="E19:F19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8"/>
  <sheetViews>
    <sheetView topLeftCell="A31" zoomScale="110" zoomScaleNormal="110" workbookViewId="0">
      <selection activeCell="F58" sqref="F58"/>
    </sheetView>
  </sheetViews>
  <sheetFormatPr defaultRowHeight="15" x14ac:dyDescent="0.25"/>
  <cols>
    <col min="1" max="1" width="30.7265625" customWidth="1"/>
    <col min="2" max="2" width="16.7265625" customWidth="1"/>
    <col min="3" max="3" width="14.7265625" customWidth="1"/>
    <col min="4" max="4" width="19.54296875" customWidth="1"/>
    <col min="5" max="5" width="12.26953125" customWidth="1"/>
    <col min="6" max="6" width="13" customWidth="1"/>
    <col min="7" max="7" width="17" bestFit="1" customWidth="1"/>
  </cols>
  <sheetData>
    <row r="1" spans="1:9" x14ac:dyDescent="0.25">
      <c r="A1" s="9" t="s">
        <v>48</v>
      </c>
      <c r="B1" s="9"/>
      <c r="C1" s="9"/>
      <c r="D1" s="9"/>
      <c r="E1" s="9"/>
    </row>
    <row r="2" spans="1:9" ht="15.6" x14ac:dyDescent="0.3">
      <c r="A2" s="10" t="s">
        <v>14</v>
      </c>
      <c r="B2" s="26">
        <v>24610995</v>
      </c>
      <c r="C2" s="9"/>
      <c r="D2" s="9"/>
      <c r="E2" s="9"/>
    </row>
    <row r="3" spans="1:9" ht="15.6" x14ac:dyDescent="0.3">
      <c r="A3" s="10" t="s">
        <v>41</v>
      </c>
      <c r="B3" s="26">
        <v>2502748</v>
      </c>
      <c r="C3" s="9"/>
      <c r="D3" s="9" t="s">
        <v>54</v>
      </c>
      <c r="E3" s="9"/>
    </row>
    <row r="4" spans="1:9" ht="15.6" x14ac:dyDescent="0.3">
      <c r="A4" s="10" t="s">
        <v>42</v>
      </c>
      <c r="B4" s="26">
        <v>4217865</v>
      </c>
      <c r="C4" s="9"/>
      <c r="D4" s="9"/>
      <c r="E4" s="9"/>
    </row>
    <row r="5" spans="1:9" x14ac:dyDescent="0.25">
      <c r="A5" s="10" t="s">
        <v>21</v>
      </c>
      <c r="B5" s="27">
        <f>SUM(B2:B4)</f>
        <v>31331608</v>
      </c>
      <c r="C5" s="9"/>
      <c r="D5" s="9"/>
      <c r="E5" s="9"/>
    </row>
    <row r="6" spans="1:9" x14ac:dyDescent="0.25">
      <c r="A6" s="9"/>
      <c r="B6" s="10"/>
      <c r="C6" s="9"/>
      <c r="D6" s="9"/>
      <c r="E6" s="9"/>
    </row>
    <row r="7" spans="1:9" x14ac:dyDescent="0.25">
      <c r="A7" s="10" t="s">
        <v>45</v>
      </c>
      <c r="B7" s="9">
        <v>697.11</v>
      </c>
      <c r="C7" s="9"/>
      <c r="D7" s="9"/>
      <c r="E7" s="9"/>
    </row>
    <row r="8" spans="1:9" x14ac:dyDescent="0.25">
      <c r="A8" s="10" t="s">
        <v>15</v>
      </c>
      <c r="B8" s="9">
        <v>816</v>
      </c>
      <c r="C8" s="9"/>
      <c r="D8" s="9"/>
      <c r="E8" s="9"/>
    </row>
    <row r="9" spans="1:9" x14ac:dyDescent="0.25">
      <c r="A9" s="10"/>
      <c r="B9" s="9"/>
      <c r="C9" s="9"/>
      <c r="D9" s="9"/>
      <c r="E9" s="9"/>
    </row>
    <row r="10" spans="1:9" ht="27.75" customHeight="1" x14ac:dyDescent="0.25">
      <c r="A10" s="9" t="s">
        <v>33</v>
      </c>
      <c r="B10" s="9" t="s">
        <v>9</v>
      </c>
      <c r="C10" s="9" t="s">
        <v>46</v>
      </c>
      <c r="D10" s="9" t="s">
        <v>29</v>
      </c>
      <c r="E10" s="9" t="s">
        <v>10</v>
      </c>
      <c r="F10" s="15" t="s">
        <v>40</v>
      </c>
      <c r="G10" s="15" t="s">
        <v>30</v>
      </c>
      <c r="H10" s="14" t="s">
        <v>28</v>
      </c>
      <c r="I10" s="14" t="s">
        <v>44</v>
      </c>
    </row>
    <row r="11" spans="1:9" x14ac:dyDescent="0.25">
      <c r="A11" t="s">
        <v>26</v>
      </c>
      <c r="B11" s="9">
        <v>1</v>
      </c>
      <c r="C11" s="9">
        <v>25481</v>
      </c>
      <c r="D11" s="8">
        <f t="shared" ref="D11:D30" si="0">SUM(C11*27/100)</f>
        <v>6879.87</v>
      </c>
      <c r="E11" s="8">
        <f t="shared" ref="E11:E30" si="1">SUM(C11+D11)</f>
        <v>32360.87</v>
      </c>
      <c r="F11" s="9">
        <v>0</v>
      </c>
      <c r="G11" s="17">
        <f t="shared" ref="G11:G30" si="2">E11/52.14/37</f>
        <v>16.774417109860146</v>
      </c>
      <c r="H11" s="18">
        <f t="shared" ref="H11:H30" si="3">F11*G11</f>
        <v>0</v>
      </c>
    </row>
    <row r="12" spans="1:9" x14ac:dyDescent="0.25">
      <c r="A12" t="s">
        <v>23</v>
      </c>
      <c r="B12" s="9">
        <v>1</v>
      </c>
      <c r="C12" s="9">
        <v>34728</v>
      </c>
      <c r="D12" s="8">
        <f t="shared" si="0"/>
        <v>9376.56</v>
      </c>
      <c r="E12" s="8">
        <f t="shared" si="1"/>
        <v>44104.56</v>
      </c>
      <c r="F12" s="35">
        <v>6</v>
      </c>
      <c r="G12" s="17">
        <f t="shared" si="2"/>
        <v>22.861816937766303</v>
      </c>
      <c r="H12" s="18">
        <f t="shared" si="3"/>
        <v>137.17090162659781</v>
      </c>
    </row>
    <row r="13" spans="1:9" x14ac:dyDescent="0.25">
      <c r="A13" t="s">
        <v>12</v>
      </c>
      <c r="B13" s="9">
        <v>1</v>
      </c>
      <c r="C13" s="9">
        <v>44863</v>
      </c>
      <c r="D13" s="8">
        <f t="shared" si="0"/>
        <v>12113.01</v>
      </c>
      <c r="E13" s="8">
        <f t="shared" si="1"/>
        <v>56976.01</v>
      </c>
      <c r="F13" s="35">
        <v>6</v>
      </c>
      <c r="G13" s="17">
        <f t="shared" si="2"/>
        <v>29.533796742657504</v>
      </c>
      <c r="H13" s="18">
        <f t="shared" si="3"/>
        <v>177.20278045594503</v>
      </c>
    </row>
    <row r="14" spans="1:9" x14ac:dyDescent="0.25">
      <c r="A14" t="s">
        <v>17</v>
      </c>
      <c r="B14" s="9">
        <v>1</v>
      </c>
      <c r="C14" s="9">
        <v>27041</v>
      </c>
      <c r="D14" s="8">
        <f t="shared" si="0"/>
        <v>7301.07</v>
      </c>
      <c r="E14" s="8">
        <f t="shared" si="1"/>
        <v>34342.07</v>
      </c>
      <c r="F14" s="9">
        <v>0</v>
      </c>
      <c r="G14" s="17">
        <f t="shared" si="2"/>
        <v>17.801381934293328</v>
      </c>
      <c r="H14" s="18">
        <f t="shared" si="3"/>
        <v>0</v>
      </c>
    </row>
    <row r="15" spans="1:9" x14ac:dyDescent="0.25">
      <c r="A15" t="s">
        <v>25</v>
      </c>
      <c r="B15" s="9">
        <v>1</v>
      </c>
      <c r="C15" s="9">
        <v>34728</v>
      </c>
      <c r="D15" s="8">
        <f t="shared" si="0"/>
        <v>9376.56</v>
      </c>
      <c r="E15" s="8">
        <f t="shared" si="1"/>
        <v>44104.56</v>
      </c>
      <c r="F15" s="35">
        <v>6</v>
      </c>
      <c r="G15" s="17">
        <f t="shared" si="2"/>
        <v>22.861816937766303</v>
      </c>
      <c r="H15" s="18">
        <f t="shared" si="3"/>
        <v>137.17090162659781</v>
      </c>
    </row>
    <row r="16" spans="1:9" x14ac:dyDescent="0.25">
      <c r="A16" t="s">
        <v>24</v>
      </c>
      <c r="B16" s="9">
        <v>0.85</v>
      </c>
      <c r="C16" s="9">
        <v>21693</v>
      </c>
      <c r="D16" s="8">
        <f t="shared" si="0"/>
        <v>5857.11</v>
      </c>
      <c r="E16" s="8">
        <f t="shared" si="1"/>
        <v>27550.11</v>
      </c>
      <c r="F16" s="35">
        <v>6</v>
      </c>
      <c r="G16" s="17">
        <f t="shared" si="2"/>
        <v>14.280735856685224</v>
      </c>
      <c r="H16" s="18">
        <f t="shared" si="3"/>
        <v>85.684415140111341</v>
      </c>
    </row>
    <row r="17" spans="1:14" x14ac:dyDescent="0.25">
      <c r="A17" t="s">
        <v>16</v>
      </c>
      <c r="B17" s="9">
        <v>1</v>
      </c>
      <c r="C17" s="9">
        <v>39880</v>
      </c>
      <c r="D17" s="8">
        <f t="shared" si="0"/>
        <v>10767.6</v>
      </c>
      <c r="E17" s="8">
        <f t="shared" si="1"/>
        <v>50647.6</v>
      </c>
      <c r="F17" s="35">
        <v>6</v>
      </c>
      <c r="G17" s="17">
        <f t="shared" si="2"/>
        <v>26.253434101535365</v>
      </c>
      <c r="H17" s="18">
        <f t="shared" si="3"/>
        <v>157.5206046092122</v>
      </c>
    </row>
    <row r="18" spans="1:14" x14ac:dyDescent="0.25">
      <c r="A18" t="s">
        <v>43</v>
      </c>
      <c r="B18" s="9">
        <v>1</v>
      </c>
      <c r="C18" s="9">
        <v>26511</v>
      </c>
      <c r="D18" s="8">
        <f t="shared" si="0"/>
        <v>7157.97</v>
      </c>
      <c r="E18" s="8">
        <f t="shared" si="1"/>
        <v>33668.97</v>
      </c>
      <c r="F18" s="9">
        <v>0</v>
      </c>
      <c r="G18" s="17">
        <f t="shared" si="2"/>
        <v>17.452477218300004</v>
      </c>
      <c r="H18" s="18">
        <f t="shared" si="3"/>
        <v>0</v>
      </c>
    </row>
    <row r="19" spans="1:14" x14ac:dyDescent="0.25">
      <c r="A19" t="s">
        <v>22</v>
      </c>
      <c r="B19" s="9">
        <v>1</v>
      </c>
      <c r="C19" s="9">
        <v>39880</v>
      </c>
      <c r="D19" s="8">
        <f t="shared" si="0"/>
        <v>10767.6</v>
      </c>
      <c r="E19" s="8">
        <f t="shared" si="1"/>
        <v>50647.6</v>
      </c>
      <c r="F19" s="9">
        <v>952</v>
      </c>
      <c r="G19" s="17">
        <f t="shared" si="2"/>
        <v>26.253434101535365</v>
      </c>
      <c r="H19" s="18">
        <f t="shared" si="3"/>
        <v>24993.269264661667</v>
      </c>
    </row>
    <row r="20" spans="1:14" x14ac:dyDescent="0.25">
      <c r="A20" t="s">
        <v>8</v>
      </c>
      <c r="B20" s="9">
        <v>1</v>
      </c>
      <c r="C20" s="9">
        <v>27041</v>
      </c>
      <c r="D20" s="8">
        <f t="shared" si="0"/>
        <v>7301.07</v>
      </c>
      <c r="E20" s="8">
        <f t="shared" si="1"/>
        <v>34342.07</v>
      </c>
      <c r="F20" s="9">
        <v>1799</v>
      </c>
      <c r="G20" s="17">
        <f t="shared" si="2"/>
        <v>17.801381934293328</v>
      </c>
      <c r="H20" s="18">
        <f t="shared" si="3"/>
        <v>32024.686099793696</v>
      </c>
    </row>
    <row r="21" spans="1:14" x14ac:dyDescent="0.25">
      <c r="A21" t="s">
        <v>31</v>
      </c>
      <c r="B21" s="29">
        <v>1</v>
      </c>
      <c r="C21" s="36">
        <v>39880</v>
      </c>
      <c r="D21" s="37">
        <f t="shared" si="0"/>
        <v>10767.6</v>
      </c>
      <c r="E21" s="37">
        <f t="shared" si="1"/>
        <v>50647.6</v>
      </c>
      <c r="F21" s="36">
        <v>866</v>
      </c>
      <c r="G21" s="38">
        <f t="shared" si="2"/>
        <v>26.253434101535365</v>
      </c>
      <c r="H21" s="39">
        <f t="shared" si="3"/>
        <v>22735.473931929628</v>
      </c>
      <c r="N21" s="30"/>
    </row>
    <row r="22" spans="1:14" x14ac:dyDescent="0.25">
      <c r="A22" t="s">
        <v>13</v>
      </c>
      <c r="B22" s="9">
        <v>1</v>
      </c>
      <c r="C22" s="9">
        <v>34728</v>
      </c>
      <c r="D22" s="8">
        <f t="shared" si="0"/>
        <v>9376.56</v>
      </c>
      <c r="E22" s="8">
        <f t="shared" si="1"/>
        <v>44104.56</v>
      </c>
      <c r="F22" s="9">
        <v>0</v>
      </c>
      <c r="G22" s="17">
        <f t="shared" si="2"/>
        <v>22.861816937766303</v>
      </c>
      <c r="H22" s="18">
        <f t="shared" si="3"/>
        <v>0</v>
      </c>
    </row>
    <row r="23" spans="1:14" x14ac:dyDescent="0.25">
      <c r="A23" t="s">
        <v>18</v>
      </c>
      <c r="B23" s="9">
        <v>1</v>
      </c>
      <c r="C23" s="9">
        <v>42821</v>
      </c>
      <c r="D23" s="8">
        <f t="shared" si="0"/>
        <v>11561.67</v>
      </c>
      <c r="E23" s="8">
        <f t="shared" si="1"/>
        <v>54382.67</v>
      </c>
      <c r="F23" s="35">
        <v>6</v>
      </c>
      <c r="G23" s="17">
        <f t="shared" si="2"/>
        <v>28.189526119905867</v>
      </c>
      <c r="H23" s="18">
        <f t="shared" si="3"/>
        <v>169.13715671943521</v>
      </c>
    </row>
    <row r="24" spans="1:14" x14ac:dyDescent="0.25">
      <c r="A24" t="s">
        <v>20</v>
      </c>
      <c r="B24" s="9">
        <v>1</v>
      </c>
      <c r="C24" s="9">
        <v>25481</v>
      </c>
      <c r="D24" s="8">
        <f t="shared" si="0"/>
        <v>6879.87</v>
      </c>
      <c r="E24" s="8">
        <f t="shared" si="1"/>
        <v>32360.87</v>
      </c>
      <c r="F24" s="9">
        <v>0</v>
      </c>
      <c r="G24" s="17">
        <f t="shared" si="2"/>
        <v>16.774417109860146</v>
      </c>
      <c r="H24" s="18">
        <f t="shared" si="3"/>
        <v>0</v>
      </c>
    </row>
    <row r="25" spans="1:14" x14ac:dyDescent="0.25">
      <c r="A25" t="s">
        <v>27</v>
      </c>
      <c r="B25" s="9">
        <v>1</v>
      </c>
      <c r="C25" s="9">
        <v>34728</v>
      </c>
      <c r="D25" s="8">
        <f t="shared" si="0"/>
        <v>9376.56</v>
      </c>
      <c r="E25" s="8">
        <f t="shared" si="1"/>
        <v>44104.56</v>
      </c>
      <c r="F25" s="35">
        <v>6</v>
      </c>
      <c r="G25" s="17">
        <f t="shared" si="2"/>
        <v>22.861816937766303</v>
      </c>
      <c r="H25" s="18">
        <f t="shared" si="3"/>
        <v>137.17090162659781</v>
      </c>
    </row>
    <row r="26" spans="1:14" x14ac:dyDescent="0.25">
      <c r="A26" t="s">
        <v>53</v>
      </c>
      <c r="B26" s="9">
        <v>1</v>
      </c>
      <c r="C26" s="9">
        <v>44863</v>
      </c>
      <c r="D26" s="8">
        <f t="shared" si="0"/>
        <v>12113.01</v>
      </c>
      <c r="E26" s="8">
        <f t="shared" si="1"/>
        <v>56976.01</v>
      </c>
      <c r="F26" s="9">
        <v>0</v>
      </c>
      <c r="G26" s="17">
        <f t="shared" si="2"/>
        <v>29.533796742657504</v>
      </c>
      <c r="H26" s="18">
        <f t="shared" si="3"/>
        <v>0</v>
      </c>
    </row>
    <row r="27" spans="1:14" x14ac:dyDescent="0.25">
      <c r="A27" t="s">
        <v>19</v>
      </c>
      <c r="B27" s="24">
        <v>1</v>
      </c>
      <c r="C27" s="24">
        <v>39880</v>
      </c>
      <c r="D27" s="25">
        <f t="shared" si="0"/>
        <v>10767.6</v>
      </c>
      <c r="E27" s="25">
        <f t="shared" si="1"/>
        <v>50647.6</v>
      </c>
      <c r="F27" s="9">
        <v>0</v>
      </c>
      <c r="G27" s="17">
        <f t="shared" si="2"/>
        <v>26.253434101535365</v>
      </c>
      <c r="H27" s="18">
        <f t="shared" si="3"/>
        <v>0</v>
      </c>
    </row>
    <row r="28" spans="1:14" x14ac:dyDescent="0.25">
      <c r="A28" t="s">
        <v>32</v>
      </c>
      <c r="B28" s="9">
        <v>0.81</v>
      </c>
      <c r="C28" s="9">
        <v>17216</v>
      </c>
      <c r="D28" s="8">
        <f t="shared" si="0"/>
        <v>4648.32</v>
      </c>
      <c r="E28" s="8">
        <f t="shared" si="1"/>
        <v>21864.32</v>
      </c>
      <c r="F28" s="9">
        <v>0</v>
      </c>
      <c r="G28" s="17">
        <f t="shared" si="2"/>
        <v>11.333478472718978</v>
      </c>
      <c r="H28" s="18">
        <f t="shared" si="3"/>
        <v>0</v>
      </c>
    </row>
    <row r="29" spans="1:14" x14ac:dyDescent="0.25">
      <c r="A29" t="s">
        <v>49</v>
      </c>
      <c r="B29" s="9">
        <v>1</v>
      </c>
      <c r="C29" s="9">
        <v>30451</v>
      </c>
      <c r="D29" s="8">
        <f t="shared" si="0"/>
        <v>8221.77</v>
      </c>
      <c r="E29" s="8">
        <f t="shared" si="1"/>
        <v>38672.770000000004</v>
      </c>
      <c r="F29" s="35">
        <v>10</v>
      </c>
      <c r="G29" s="17">
        <f t="shared" si="2"/>
        <v>20.046221710778674</v>
      </c>
      <c r="H29" s="18">
        <f t="shared" si="3"/>
        <v>200.46221710778673</v>
      </c>
    </row>
    <row r="30" spans="1:14" x14ac:dyDescent="0.25">
      <c r="A30" t="s">
        <v>50</v>
      </c>
      <c r="B30" s="9">
        <v>1</v>
      </c>
      <c r="C30" s="9">
        <v>34728</v>
      </c>
      <c r="D30" s="8">
        <f t="shared" si="0"/>
        <v>9376.56</v>
      </c>
      <c r="E30" s="8">
        <f t="shared" si="1"/>
        <v>44104.56</v>
      </c>
      <c r="F30" s="35">
        <v>30</v>
      </c>
      <c r="G30" s="17">
        <f t="shared" si="2"/>
        <v>22.861816937766303</v>
      </c>
      <c r="H30" s="18">
        <f t="shared" si="3"/>
        <v>685.85450813298905</v>
      </c>
    </row>
    <row r="31" spans="1:14" x14ac:dyDescent="0.25">
      <c r="A31" t="s">
        <v>52</v>
      </c>
      <c r="B31" s="9">
        <v>1</v>
      </c>
      <c r="C31" s="9">
        <v>32910</v>
      </c>
      <c r="D31" s="8">
        <f>SUM(C31*27/100)</f>
        <v>8885.7000000000007</v>
      </c>
      <c r="E31" s="8">
        <f>SUM(C31+D31)</f>
        <v>41795.699999999997</v>
      </c>
      <c r="F31" s="9">
        <v>0</v>
      </c>
      <c r="G31" s="17">
        <f>E31/52.14/37</f>
        <v>21.665007930830715</v>
      </c>
      <c r="H31" s="18">
        <f>F31*G31</f>
        <v>0</v>
      </c>
    </row>
    <row r="32" spans="1:14" ht="15.6" x14ac:dyDescent="0.3">
      <c r="A32" s="10"/>
      <c r="B32" s="10">
        <f>SUM(B11:B31)</f>
        <v>20.66</v>
      </c>
      <c r="C32" s="9"/>
      <c r="D32" s="8"/>
      <c r="E32" s="9"/>
      <c r="F32" s="10">
        <f>SUM(F11:F31)</f>
        <v>3699</v>
      </c>
      <c r="G32" s="40">
        <f>SUM(G11:G31)</f>
        <v>460.50945997781446</v>
      </c>
      <c r="H32" s="41">
        <f>SUM(H11:H31)</f>
        <v>81640.803683430262</v>
      </c>
    </row>
    <row r="33" spans="1:9" x14ac:dyDescent="0.25">
      <c r="A33" s="9"/>
      <c r="B33" s="9"/>
      <c r="C33" s="9"/>
      <c r="D33" s="8"/>
      <c r="E33" s="9"/>
      <c r="F33" s="9"/>
      <c r="G33" s="9"/>
    </row>
    <row r="34" spans="1:9" ht="39.6" x14ac:dyDescent="0.25">
      <c r="A34" s="9" t="s">
        <v>34</v>
      </c>
      <c r="B34" s="9" t="s">
        <v>9</v>
      </c>
      <c r="C34" s="9" t="s">
        <v>46</v>
      </c>
      <c r="D34" s="9" t="s">
        <v>29</v>
      </c>
      <c r="E34" s="9" t="s">
        <v>10</v>
      </c>
      <c r="F34" s="15" t="s">
        <v>39</v>
      </c>
      <c r="G34" s="15" t="s">
        <v>30</v>
      </c>
      <c r="H34" s="14" t="s">
        <v>28</v>
      </c>
    </row>
    <row r="35" spans="1:9" x14ac:dyDescent="0.25">
      <c r="A35" s="9" t="s">
        <v>26</v>
      </c>
      <c r="B35" s="9">
        <v>1</v>
      </c>
      <c r="C35" s="9">
        <v>25481</v>
      </c>
      <c r="D35" s="8">
        <f t="shared" ref="D35:D52" si="4">C35*27/100</f>
        <v>6879.87</v>
      </c>
      <c r="E35" s="8">
        <f t="shared" ref="E35:E52" si="5">SUM(C35:D35)</f>
        <v>32360.87</v>
      </c>
      <c r="F35" s="9">
        <v>0</v>
      </c>
      <c r="G35" s="17">
        <f t="shared" ref="G35:G52" si="6">E35/52.14/37</f>
        <v>16.774417109860146</v>
      </c>
      <c r="H35" s="18">
        <f t="shared" ref="H35:H52" si="7">F35*G35</f>
        <v>0</v>
      </c>
      <c r="I35" s="20"/>
    </row>
    <row r="36" spans="1:9" x14ac:dyDescent="0.25">
      <c r="A36" s="9" t="s">
        <v>23</v>
      </c>
      <c r="B36" s="9">
        <v>1</v>
      </c>
      <c r="C36" s="9">
        <v>34728</v>
      </c>
      <c r="D36" s="8">
        <f t="shared" si="4"/>
        <v>9376.56</v>
      </c>
      <c r="E36" s="8">
        <f t="shared" si="5"/>
        <v>44104.56</v>
      </c>
      <c r="F36" s="9">
        <v>0</v>
      </c>
      <c r="G36" s="17">
        <f t="shared" si="6"/>
        <v>22.861816937766303</v>
      </c>
      <c r="H36" s="18">
        <f t="shared" si="7"/>
        <v>0</v>
      </c>
      <c r="I36" s="20"/>
    </row>
    <row r="37" spans="1:9" x14ac:dyDescent="0.25">
      <c r="A37" s="9" t="s">
        <v>12</v>
      </c>
      <c r="B37" s="9">
        <v>1</v>
      </c>
      <c r="C37" s="9">
        <v>44863</v>
      </c>
      <c r="D37" s="8">
        <f t="shared" si="4"/>
        <v>12113.01</v>
      </c>
      <c r="E37" s="8">
        <f t="shared" si="5"/>
        <v>56976.01</v>
      </c>
      <c r="F37" s="9">
        <v>13.5</v>
      </c>
      <c r="G37" s="17">
        <f t="shared" si="6"/>
        <v>29.533796742657504</v>
      </c>
      <c r="H37" s="18">
        <f t="shared" si="7"/>
        <v>398.70625602587631</v>
      </c>
      <c r="I37" s="20"/>
    </row>
    <row r="38" spans="1:9" x14ac:dyDescent="0.25">
      <c r="A38" s="9" t="s">
        <v>17</v>
      </c>
      <c r="B38" s="9">
        <v>1</v>
      </c>
      <c r="C38" s="9">
        <v>27041</v>
      </c>
      <c r="D38" s="8">
        <f t="shared" si="4"/>
        <v>7301.07</v>
      </c>
      <c r="E38" s="8">
        <f t="shared" si="5"/>
        <v>34342.07</v>
      </c>
      <c r="F38" s="9">
        <v>12</v>
      </c>
      <c r="G38" s="17">
        <f t="shared" si="6"/>
        <v>17.801381934293328</v>
      </c>
      <c r="H38" s="18">
        <f t="shared" si="7"/>
        <v>213.61658321151992</v>
      </c>
      <c r="I38" s="20"/>
    </row>
    <row r="39" spans="1:9" x14ac:dyDescent="0.25">
      <c r="A39" s="9" t="s">
        <v>25</v>
      </c>
      <c r="B39" s="9">
        <v>1</v>
      </c>
      <c r="C39" s="9">
        <v>34728</v>
      </c>
      <c r="D39" s="8">
        <f t="shared" si="4"/>
        <v>9376.56</v>
      </c>
      <c r="E39" s="8">
        <f t="shared" si="5"/>
        <v>44104.56</v>
      </c>
      <c r="F39" s="9">
        <v>6</v>
      </c>
      <c r="G39" s="17">
        <f t="shared" si="6"/>
        <v>22.861816937766303</v>
      </c>
      <c r="H39" s="18">
        <f t="shared" si="7"/>
        <v>137.17090162659781</v>
      </c>
      <c r="I39" s="20"/>
    </row>
    <row r="40" spans="1:9" s="21" customFormat="1" x14ac:dyDescent="0.25">
      <c r="A40" s="9" t="s">
        <v>24</v>
      </c>
      <c r="B40" s="9">
        <v>0.85</v>
      </c>
      <c r="C40" s="9">
        <v>21693</v>
      </c>
      <c r="D40" s="8">
        <f t="shared" si="4"/>
        <v>5857.11</v>
      </c>
      <c r="E40" s="8">
        <f t="shared" si="5"/>
        <v>27550.11</v>
      </c>
      <c r="F40" s="9">
        <v>0</v>
      </c>
      <c r="G40" s="17">
        <f t="shared" si="6"/>
        <v>14.280735856685224</v>
      </c>
      <c r="H40" s="18">
        <f t="shared" si="7"/>
        <v>0</v>
      </c>
    </row>
    <row r="41" spans="1:9" s="21" customFormat="1" x14ac:dyDescent="0.25">
      <c r="A41" s="9" t="s">
        <v>16</v>
      </c>
      <c r="B41" s="9">
        <v>1</v>
      </c>
      <c r="C41" s="9">
        <v>39880</v>
      </c>
      <c r="D41" s="8">
        <f t="shared" si="4"/>
        <v>10767.6</v>
      </c>
      <c r="E41" s="8">
        <f t="shared" si="5"/>
        <v>50647.6</v>
      </c>
      <c r="F41" s="9">
        <v>3</v>
      </c>
      <c r="G41" s="17">
        <f t="shared" si="6"/>
        <v>26.253434101535365</v>
      </c>
      <c r="H41" s="18">
        <f t="shared" si="7"/>
        <v>78.7603023046061</v>
      </c>
    </row>
    <row r="42" spans="1:9" x14ac:dyDescent="0.25">
      <c r="A42" s="9" t="s">
        <v>43</v>
      </c>
      <c r="B42" s="9">
        <v>1</v>
      </c>
      <c r="C42" s="9">
        <v>26511</v>
      </c>
      <c r="D42" s="8">
        <f t="shared" si="4"/>
        <v>7157.97</v>
      </c>
      <c r="E42" s="8">
        <f t="shared" si="5"/>
        <v>33668.97</v>
      </c>
      <c r="F42" s="9">
        <v>0</v>
      </c>
      <c r="G42" s="17">
        <f t="shared" si="6"/>
        <v>17.452477218300004</v>
      </c>
      <c r="H42" s="18">
        <f t="shared" si="7"/>
        <v>0</v>
      </c>
      <c r="I42" s="20"/>
    </row>
    <row r="43" spans="1:9" x14ac:dyDescent="0.25">
      <c r="A43" s="9" t="s">
        <v>22</v>
      </c>
      <c r="B43" s="9">
        <v>1</v>
      </c>
      <c r="C43" s="9">
        <v>39880</v>
      </c>
      <c r="D43" s="8">
        <f t="shared" si="4"/>
        <v>10767.6</v>
      </c>
      <c r="E43" s="8">
        <f t="shared" si="5"/>
        <v>50647.6</v>
      </c>
      <c r="F43" s="9">
        <v>10</v>
      </c>
      <c r="G43" s="17">
        <f t="shared" si="6"/>
        <v>26.253434101535365</v>
      </c>
      <c r="H43" s="18">
        <f t="shared" si="7"/>
        <v>262.53434101535368</v>
      </c>
      <c r="I43" s="20"/>
    </row>
    <row r="44" spans="1:9" x14ac:dyDescent="0.25">
      <c r="A44" s="9" t="s">
        <v>8</v>
      </c>
      <c r="B44" s="9">
        <v>1</v>
      </c>
      <c r="C44" s="9">
        <v>27041</v>
      </c>
      <c r="D44" s="8">
        <f t="shared" si="4"/>
        <v>7301.07</v>
      </c>
      <c r="E44" s="8">
        <f t="shared" si="5"/>
        <v>34342.07</v>
      </c>
      <c r="F44" s="9">
        <v>125</v>
      </c>
      <c r="G44" s="17">
        <f t="shared" si="6"/>
        <v>17.801381934293328</v>
      </c>
      <c r="H44" s="18">
        <f t="shared" si="7"/>
        <v>2225.1727417866659</v>
      </c>
      <c r="I44" s="20"/>
    </row>
    <row r="45" spans="1:9" x14ac:dyDescent="0.25">
      <c r="A45" s="9" t="s">
        <v>31</v>
      </c>
      <c r="B45" s="9">
        <v>1</v>
      </c>
      <c r="C45" s="36">
        <v>39880</v>
      </c>
      <c r="D45" s="8">
        <f t="shared" si="4"/>
        <v>10767.6</v>
      </c>
      <c r="E45" s="8">
        <f t="shared" si="5"/>
        <v>50647.6</v>
      </c>
      <c r="F45" s="9">
        <v>0</v>
      </c>
      <c r="G45" s="17">
        <f t="shared" si="6"/>
        <v>26.253434101535365</v>
      </c>
      <c r="H45" s="18">
        <f t="shared" si="7"/>
        <v>0</v>
      </c>
      <c r="I45" s="20"/>
    </row>
    <row r="46" spans="1:9" x14ac:dyDescent="0.25">
      <c r="A46" s="9" t="s">
        <v>13</v>
      </c>
      <c r="B46" s="9">
        <v>1</v>
      </c>
      <c r="C46" s="9">
        <v>34728</v>
      </c>
      <c r="D46" s="8">
        <f t="shared" si="4"/>
        <v>9376.56</v>
      </c>
      <c r="E46" s="8">
        <f t="shared" si="5"/>
        <v>44104.56</v>
      </c>
      <c r="F46" s="9">
        <v>29</v>
      </c>
      <c r="G46" s="17">
        <f t="shared" si="6"/>
        <v>22.861816937766303</v>
      </c>
      <c r="H46" s="18">
        <f t="shared" si="7"/>
        <v>662.99269119522273</v>
      </c>
      <c r="I46" s="20"/>
    </row>
    <row r="47" spans="1:9" x14ac:dyDescent="0.25">
      <c r="A47" s="9" t="s">
        <v>18</v>
      </c>
      <c r="B47" s="9">
        <v>1</v>
      </c>
      <c r="C47" s="9">
        <v>42821</v>
      </c>
      <c r="D47" s="8">
        <f t="shared" si="4"/>
        <v>11561.67</v>
      </c>
      <c r="E47" s="8">
        <f t="shared" si="5"/>
        <v>54382.67</v>
      </c>
      <c r="F47" s="9">
        <v>4.5</v>
      </c>
      <c r="G47" s="17">
        <f t="shared" si="6"/>
        <v>28.189526119905867</v>
      </c>
      <c r="H47" s="18">
        <f t="shared" si="7"/>
        <v>126.85286753957641</v>
      </c>
      <c r="I47" s="20"/>
    </row>
    <row r="48" spans="1:9" x14ac:dyDescent="0.25">
      <c r="A48" s="9" t="s">
        <v>20</v>
      </c>
      <c r="B48" s="9">
        <v>1</v>
      </c>
      <c r="C48" s="9">
        <v>25481</v>
      </c>
      <c r="D48" s="8">
        <f t="shared" si="4"/>
        <v>6879.87</v>
      </c>
      <c r="E48" s="8">
        <f t="shared" si="5"/>
        <v>32360.87</v>
      </c>
      <c r="F48" s="9">
        <v>4.5</v>
      </c>
      <c r="G48" s="17">
        <f t="shared" si="6"/>
        <v>16.774417109860146</v>
      </c>
      <c r="H48" s="18">
        <f t="shared" si="7"/>
        <v>75.484876994370651</v>
      </c>
      <c r="I48" s="20"/>
    </row>
    <row r="49" spans="1:9" x14ac:dyDescent="0.25">
      <c r="A49" s="9" t="s">
        <v>27</v>
      </c>
      <c r="B49" s="9">
        <v>1</v>
      </c>
      <c r="C49" s="9">
        <v>34728</v>
      </c>
      <c r="D49" s="8">
        <f t="shared" si="4"/>
        <v>9376.56</v>
      </c>
      <c r="E49" s="8">
        <f t="shared" si="5"/>
        <v>44104.56</v>
      </c>
      <c r="F49" s="9">
        <v>0</v>
      </c>
      <c r="G49" s="17">
        <f t="shared" si="6"/>
        <v>22.861816937766303</v>
      </c>
      <c r="H49" s="18">
        <f t="shared" si="7"/>
        <v>0</v>
      </c>
      <c r="I49" s="20"/>
    </row>
    <row r="50" spans="1:9" x14ac:dyDescent="0.25">
      <c r="A50" s="9" t="s">
        <v>11</v>
      </c>
      <c r="B50" s="9">
        <v>1</v>
      </c>
      <c r="C50" s="9">
        <v>44863</v>
      </c>
      <c r="D50" s="8">
        <f t="shared" si="4"/>
        <v>12113.01</v>
      </c>
      <c r="E50" s="8">
        <f t="shared" si="5"/>
        <v>56976.01</v>
      </c>
      <c r="F50" s="9">
        <v>14.5</v>
      </c>
      <c r="G50" s="17">
        <f t="shared" si="6"/>
        <v>29.533796742657504</v>
      </c>
      <c r="H50" s="18">
        <f t="shared" si="7"/>
        <v>428.24005276853381</v>
      </c>
      <c r="I50" s="20"/>
    </row>
    <row r="51" spans="1:9" x14ac:dyDescent="0.25">
      <c r="A51" s="9" t="s">
        <v>19</v>
      </c>
      <c r="B51" s="9">
        <v>1</v>
      </c>
      <c r="C51" s="24">
        <v>39880</v>
      </c>
      <c r="D51" s="8">
        <f t="shared" si="4"/>
        <v>10767.6</v>
      </c>
      <c r="E51" s="8">
        <f t="shared" si="5"/>
        <v>50647.6</v>
      </c>
      <c r="F51" s="9">
        <v>4.5</v>
      </c>
      <c r="G51" s="17">
        <f t="shared" si="6"/>
        <v>26.253434101535365</v>
      </c>
      <c r="H51" s="18">
        <f t="shared" si="7"/>
        <v>118.14045345690914</v>
      </c>
      <c r="I51" s="20"/>
    </row>
    <row r="52" spans="1:9" x14ac:dyDescent="0.25">
      <c r="A52" s="9" t="s">
        <v>32</v>
      </c>
      <c r="B52" s="9">
        <v>0.81</v>
      </c>
      <c r="C52" s="9">
        <v>17216</v>
      </c>
      <c r="D52" s="8">
        <f t="shared" si="4"/>
        <v>4648.32</v>
      </c>
      <c r="E52" s="8">
        <f t="shared" si="5"/>
        <v>21864.32</v>
      </c>
      <c r="F52" s="9">
        <v>0</v>
      </c>
      <c r="G52" s="17">
        <f t="shared" si="6"/>
        <v>11.333478472718978</v>
      </c>
      <c r="H52" s="18">
        <f t="shared" si="7"/>
        <v>0</v>
      </c>
    </row>
    <row r="53" spans="1:9" x14ac:dyDescent="0.25">
      <c r="A53" s="9" t="s">
        <v>49</v>
      </c>
      <c r="B53" s="9">
        <v>1</v>
      </c>
      <c r="C53" s="9">
        <v>30451</v>
      </c>
      <c r="D53" s="8">
        <f>C53*27/100</f>
        <v>8221.77</v>
      </c>
      <c r="E53" s="8">
        <f>SUM(C53:D53)</f>
        <v>38672.770000000004</v>
      </c>
      <c r="F53" s="9">
        <v>9</v>
      </c>
      <c r="G53" s="17">
        <f>E53/52.14/37</f>
        <v>20.046221710778674</v>
      </c>
      <c r="H53" s="18">
        <f>F53*G53</f>
        <v>180.41599539700806</v>
      </c>
    </row>
    <row r="54" spans="1:9" x14ac:dyDescent="0.25">
      <c r="A54" s="9" t="s">
        <v>50</v>
      </c>
      <c r="B54" s="9">
        <v>1</v>
      </c>
      <c r="C54" s="9">
        <v>34728</v>
      </c>
      <c r="D54" s="8">
        <f>C54*27/100</f>
        <v>9376.56</v>
      </c>
      <c r="E54" s="8">
        <f>SUM(C54:D54)</f>
        <v>44104.56</v>
      </c>
      <c r="F54" s="9">
        <v>3</v>
      </c>
      <c r="G54" s="17">
        <f>E54/52.14/37</f>
        <v>22.861816937766303</v>
      </c>
      <c r="H54" s="18">
        <f>F54*G54</f>
        <v>68.585450813298905</v>
      </c>
    </row>
    <row r="55" spans="1:9" ht="15.6" thickBot="1" x14ac:dyDescent="0.3">
      <c r="A55" s="28" t="s">
        <v>52</v>
      </c>
      <c r="B55" s="9">
        <v>1</v>
      </c>
      <c r="C55" s="9">
        <v>32910</v>
      </c>
      <c r="D55" s="8">
        <f>C55*27/100</f>
        <v>8885.7000000000007</v>
      </c>
      <c r="E55" s="8">
        <f>SUM(C55:D55)</f>
        <v>41795.699999999997</v>
      </c>
      <c r="F55" s="9">
        <v>13</v>
      </c>
      <c r="G55" s="17">
        <f>E55/52.14/37</f>
        <v>21.665007930830715</v>
      </c>
      <c r="H55" s="18">
        <f>F55*G55</f>
        <v>281.6451031007993</v>
      </c>
    </row>
    <row r="56" spans="1:9" ht="15.6" x14ac:dyDescent="0.3">
      <c r="A56">
        <v>21</v>
      </c>
      <c r="B56">
        <f>SUM(B35:B55)</f>
        <v>20.66</v>
      </c>
      <c r="F56" s="5">
        <f>SUM(F35:F55)</f>
        <v>251.5</v>
      </c>
      <c r="G56" s="42">
        <f>SUM(G35:G55)</f>
        <v>460.50945997781446</v>
      </c>
      <c r="H56" s="41">
        <f>SUM(H35:H55)</f>
        <v>5258.3186172363394</v>
      </c>
    </row>
    <row r="58" spans="1:9" x14ac:dyDescent="0.25">
      <c r="F58">
        <f>SUM(F56/F32)</f>
        <v>6.7991349013246827E-2</v>
      </c>
    </row>
  </sheetData>
  <autoFilter ref="A34:H34" xr:uid="{00000000-0009-0000-0000-000001000000}">
    <sortState xmlns:xlrd2="http://schemas.microsoft.com/office/spreadsheetml/2017/richdata2" ref="A35:H53">
      <sortCondition ref="A34"/>
    </sortState>
  </autoFilter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D0073E8AA9B14CA37B9B27C22FD71F" ma:contentTypeVersion="7" ma:contentTypeDescription="Create a new document." ma:contentTypeScope="" ma:versionID="04fb21ba4d11e4f21710f8a6ad7c38d8">
  <xsd:schema xmlns:xsd="http://www.w3.org/2001/XMLSchema" xmlns:xs="http://www.w3.org/2001/XMLSchema" xmlns:p="http://schemas.microsoft.com/office/2006/metadata/properties" xmlns:ns3="598bb034-438a-4c83-bd90-6ef8f686392e" xmlns:ns4="2de20c0d-82e1-4628-860a-7832f459824b" targetNamespace="http://schemas.microsoft.com/office/2006/metadata/properties" ma:root="true" ma:fieldsID="6d84fada331bb3cd1071b81ec1cdbbdd" ns3:_="" ns4:_="">
    <xsd:import namespace="598bb034-438a-4c83-bd90-6ef8f686392e"/>
    <xsd:import namespace="2de20c0d-82e1-4628-860a-7832f459824b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8bb034-438a-4c83-bd90-6ef8f68639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e20c0d-82e1-4628-860a-7832f4598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CF28B86-A2B5-4A8C-9DB4-FFA13B2DBF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8bb034-438a-4c83-bd90-6ef8f686392e"/>
    <ds:schemaRef ds:uri="2de20c0d-82e1-4628-860a-7832f4598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2CCE4C9-9A9D-4226-98F3-7321B6462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367464-E1F3-4250-8877-38C348CC9A6C}">
  <ds:schemaRefs>
    <ds:schemaRef ds:uri="http://schemas.microsoft.com/office/2006/metadata/properties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2de20c0d-82e1-4628-860a-7832f459824b"/>
    <ds:schemaRef ds:uri="http://schemas.microsoft.com/office/2006/documentManagement/types"/>
    <ds:schemaRef ds:uri="598bb034-438a-4c83-bd90-6ef8f686392e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 Publication</vt:lpstr>
      <vt:lpstr>Data</vt:lpstr>
    </vt:vector>
  </TitlesOfParts>
  <Company>Cambridge City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sector trade union facility time data: 2024/25 - Cambridge City Council</dc:title>
  <dc:creator>Linda Lander</dc:creator>
  <cp:lastModifiedBy>Tristan Lambert</cp:lastModifiedBy>
  <cp:lastPrinted>2019-07-23T16:28:18Z</cp:lastPrinted>
  <dcterms:created xsi:type="dcterms:W3CDTF">2018-06-15T08:45:52Z</dcterms:created>
  <dcterms:modified xsi:type="dcterms:W3CDTF">2025-12-03T10:31:32Z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0x010100A2D0073E8AA9B14CA37B9B27C22FD71F</vt:lpwstr>
  </property>
</Properties>
</file>